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20" windowHeight="6990"/>
  </bookViews>
  <sheets>
    <sheet name="Půjčka" sheetId="1" r:id="rId1"/>
    <sheet name="Rozpočet" sheetId="2" r:id="rId2"/>
    <sheet name="Přehledy" sheetId="3" r:id="rId3"/>
  </sheets>
  <calcPr calcId="125725" concurrentCalc="0"/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D1" i="3"/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4" i="3"/>
  <c r="D3"/>
  <c r="D2"/>
  <c r="B7" i="1"/>
  <c r="C16" i="2"/>
  <c r="D16"/>
  <c r="B16"/>
  <c r="E13"/>
  <c r="E14"/>
  <c r="E15"/>
  <c r="C7"/>
  <c r="B7"/>
  <c r="D5"/>
  <c r="D6"/>
  <c r="D7"/>
  <c r="E11"/>
  <c r="E12"/>
  <c r="E10"/>
  <c r="B8" i="1"/>
  <c r="B9"/>
  <c r="B10"/>
  <c r="B11"/>
  <c r="B12"/>
  <c r="B17"/>
  <c r="B22"/>
  <c r="B27"/>
  <c r="B32"/>
  <c r="B37"/>
  <c r="B42"/>
  <c r="B47"/>
  <c r="B52"/>
  <c r="B57"/>
  <c r="B62"/>
  <c r="P63"/>
  <c r="B16"/>
  <c r="B21"/>
  <c r="B26"/>
  <c r="B31"/>
  <c r="B36"/>
  <c r="B41"/>
  <c r="B46"/>
  <c r="B51"/>
  <c r="B56"/>
  <c r="B61"/>
  <c r="B66"/>
  <c r="P67"/>
  <c r="B15"/>
  <c r="B20"/>
  <c r="B25"/>
  <c r="B30"/>
  <c r="B35"/>
  <c r="B40"/>
  <c r="B45"/>
  <c r="B50"/>
  <c r="B55"/>
  <c r="B60"/>
  <c r="B65"/>
  <c r="P66"/>
  <c r="B14"/>
  <c r="B19"/>
  <c r="B24"/>
  <c r="B29"/>
  <c r="B34"/>
  <c r="B39"/>
  <c r="B44"/>
  <c r="B49"/>
  <c r="B54"/>
  <c r="B59"/>
  <c r="B64"/>
  <c r="P65"/>
  <c r="B13"/>
  <c r="B18"/>
  <c r="B23"/>
  <c r="B28"/>
  <c r="B33"/>
  <c r="B38"/>
  <c r="B43"/>
  <c r="B48"/>
  <c r="B53"/>
  <c r="B58"/>
  <c r="B63"/>
  <c r="P64"/>
  <c r="P8"/>
  <c r="B4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C18" i="2"/>
  <c r="C19"/>
  <c r="D18"/>
  <c r="D19"/>
  <c r="B18"/>
  <c r="B19"/>
  <c r="E19"/>
  <c r="E16"/>
  <c r="E18"/>
</calcChain>
</file>

<file path=xl/sharedStrings.xml><?xml version="1.0" encoding="utf-8"?>
<sst xmlns="http://schemas.openxmlformats.org/spreadsheetml/2006/main" count="35" uniqueCount="34">
  <si>
    <t>Půjčka</t>
  </si>
  <si>
    <t>Počet měsíců</t>
  </si>
  <si>
    <t>Úrok</t>
  </si>
  <si>
    <t>Měsíční splátka</t>
  </si>
  <si>
    <t>Měsíc</t>
  </si>
  <si>
    <t>Splátka</t>
  </si>
  <si>
    <t>Jistina</t>
  </si>
  <si>
    <t>Nezaplacený zbytek</t>
  </si>
  <si>
    <t>Půjčená částka</t>
  </si>
  <si>
    <t>Otec</t>
  </si>
  <si>
    <t>Matka</t>
  </si>
  <si>
    <t>Další člen rodiny</t>
  </si>
  <si>
    <t>Celkem</t>
  </si>
  <si>
    <t>Výdaje</t>
  </si>
  <si>
    <t>Leden</t>
  </si>
  <si>
    <t>Únor</t>
  </si>
  <si>
    <t>Březen</t>
  </si>
  <si>
    <t>Součet</t>
  </si>
  <si>
    <t>Inkaso</t>
  </si>
  <si>
    <t>Telefon</t>
  </si>
  <si>
    <t>Pojištění</t>
  </si>
  <si>
    <t>Běžné výdaje</t>
  </si>
  <si>
    <t>Spoření</t>
  </si>
  <si>
    <t>Měsíční součet</t>
  </si>
  <si>
    <t>Zůstatek</t>
  </si>
  <si>
    <t>Rodinný rozpočet pro čtvrtletí</t>
  </si>
  <si>
    <t>Měsíční příjem hrubý</t>
  </si>
  <si>
    <t>Daně a ostatní srážky</t>
  </si>
  <si>
    <t>Měsíční příjem čistý</t>
  </si>
  <si>
    <t>Doprava</t>
  </si>
  <si>
    <t>Průměrný měsíční úrok</t>
  </si>
  <si>
    <t>Celkem úrok</t>
  </si>
  <si>
    <t>Průměrně měsíčně jistina</t>
  </si>
  <si>
    <t>Celkem jistina</t>
  </si>
</sst>
</file>

<file path=xl/styles.xml><?xml version="1.0" encoding="utf-8"?>
<styleSheet xmlns="http://schemas.openxmlformats.org/spreadsheetml/2006/main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0" fillId="0" borderId="0" xfId="0" applyNumberFormat="1"/>
    <xf numFmtId="9" fontId="0" fillId="0" borderId="0" xfId="0" applyNumberFormat="1"/>
    <xf numFmtId="6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164" fontId="3" fillId="0" borderId="0" xfId="0" applyNumberFormat="1" applyFont="1"/>
    <xf numFmtId="0" fontId="5" fillId="0" borderId="0" xfId="0" applyFont="1" applyAlignment="1">
      <alignment horizont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8"/>
  <sheetViews>
    <sheetView tabSelected="1" workbookViewId="0">
      <selection activeCell="B2" sqref="B2"/>
    </sheetView>
  </sheetViews>
  <sheetFormatPr defaultRowHeight="15"/>
  <cols>
    <col min="1" max="1" width="16.140625" customWidth="1"/>
    <col min="2" max="2" width="13.28515625" customWidth="1"/>
    <col min="3" max="3" width="14" bestFit="1" customWidth="1"/>
    <col min="4" max="4" width="12.85546875" customWidth="1"/>
    <col min="5" max="5" width="13.7109375" customWidth="1"/>
    <col min="16" max="16" width="12.7109375" bestFit="1" customWidth="1"/>
  </cols>
  <sheetData>
    <row r="1" spans="1:16">
      <c r="A1" t="s">
        <v>8</v>
      </c>
      <c r="B1" s="3">
        <v>1000000</v>
      </c>
    </row>
    <row r="2" spans="1:16">
      <c r="A2" t="s">
        <v>1</v>
      </c>
      <c r="B2">
        <v>60</v>
      </c>
    </row>
    <row r="3" spans="1:16">
      <c r="A3" t="s">
        <v>2</v>
      </c>
      <c r="B3" s="4">
        <v>0.05</v>
      </c>
    </row>
    <row r="4" spans="1:16">
      <c r="A4" t="s">
        <v>3</v>
      </c>
      <c r="B4" s="7">
        <f>B7</f>
        <v>18871.233644010874</v>
      </c>
    </row>
    <row r="6" spans="1:16">
      <c r="A6" s="2" t="s">
        <v>4</v>
      </c>
      <c r="B6" s="2" t="s">
        <v>5</v>
      </c>
      <c r="C6" s="2" t="s">
        <v>2</v>
      </c>
      <c r="D6" s="2" t="s">
        <v>6</v>
      </c>
    </row>
    <row r="7" spans="1:16" ht="16.5" customHeight="1">
      <c r="A7" s="1">
        <v>1</v>
      </c>
      <c r="B7" s="7">
        <f>SUM(C7:D7)</f>
        <v>18871.233644010874</v>
      </c>
      <c r="C7" s="6">
        <f>IPMT($B$3/12,A7,$B$2,-$B$1)</f>
        <v>4166.666666666667</v>
      </c>
      <c r="D7" s="5">
        <f>PPMT($B$3/12,A7,$B$2,-$B$1)</f>
        <v>14704.566977344206</v>
      </c>
      <c r="P7" s="2" t="s">
        <v>7</v>
      </c>
    </row>
    <row r="8" spans="1:16">
      <c r="A8" s="1">
        <v>2</v>
      </c>
      <c r="B8" s="7">
        <f t="shared" ref="B8:B66" si="0">SUM(C8:D8)</f>
        <v>18871.233644010874</v>
      </c>
      <c r="C8" s="6">
        <f t="shared" ref="C8:C66" si="1">IPMT($B$3/12,A8,$B$2,-$B$1)</f>
        <v>4105.3976375943994</v>
      </c>
      <c r="D8" s="5">
        <f t="shared" ref="D8:D66" si="2">PPMT($B$3/12,A8,$B$2,-$B$1)</f>
        <v>14765.836006416474</v>
      </c>
      <c r="P8" s="7">
        <f t="shared" ref="P8:P39" si="3">$B$1-A7*B7</f>
        <v>981128.76635598915</v>
      </c>
    </row>
    <row r="9" spans="1:16">
      <c r="A9" s="1">
        <v>3</v>
      </c>
      <c r="B9" s="7">
        <f t="shared" si="0"/>
        <v>18871.233644010874</v>
      </c>
      <c r="C9" s="6">
        <f t="shared" si="1"/>
        <v>4043.8733209009965</v>
      </c>
      <c r="D9" s="5">
        <f t="shared" si="2"/>
        <v>14827.360323109877</v>
      </c>
      <c r="P9" s="7">
        <f t="shared" si="3"/>
        <v>962257.5327119783</v>
      </c>
    </row>
    <row r="10" spans="1:16">
      <c r="A10" s="1">
        <v>4</v>
      </c>
      <c r="B10" s="7">
        <f t="shared" si="0"/>
        <v>18871.233644010874</v>
      </c>
      <c r="C10" s="6">
        <f t="shared" si="1"/>
        <v>3982.0926528880377</v>
      </c>
      <c r="D10" s="5">
        <f t="shared" si="2"/>
        <v>14889.140991122837</v>
      </c>
      <c r="P10" s="7">
        <f t="shared" si="3"/>
        <v>943386.29906796734</v>
      </c>
    </row>
    <row r="11" spans="1:16">
      <c r="A11" s="1">
        <v>5</v>
      </c>
      <c r="B11" s="7">
        <f t="shared" si="0"/>
        <v>18871.233644010874</v>
      </c>
      <c r="C11" s="6">
        <f t="shared" si="1"/>
        <v>3920.0545654250259</v>
      </c>
      <c r="D11" s="5">
        <f t="shared" si="2"/>
        <v>14951.179078585848</v>
      </c>
      <c r="P11" s="7">
        <f t="shared" si="3"/>
        <v>924515.06542395649</v>
      </c>
    </row>
    <row r="12" spans="1:16">
      <c r="A12" s="1">
        <v>6</v>
      </c>
      <c r="B12" s="7">
        <f t="shared" si="0"/>
        <v>18871.233644010874</v>
      </c>
      <c r="C12" s="6">
        <f t="shared" si="1"/>
        <v>3857.7579859309194</v>
      </c>
      <c r="D12" s="5">
        <f t="shared" si="2"/>
        <v>15013.475658079955</v>
      </c>
      <c r="P12" s="7">
        <f t="shared" si="3"/>
        <v>905643.83177994564</v>
      </c>
    </row>
    <row r="13" spans="1:16">
      <c r="A13" s="1">
        <v>7</v>
      </c>
      <c r="B13" s="7">
        <f t="shared" si="0"/>
        <v>18871.233644010874</v>
      </c>
      <c r="C13" s="6">
        <f t="shared" si="1"/>
        <v>3795.2018373555861</v>
      </c>
      <c r="D13" s="5">
        <f t="shared" si="2"/>
        <v>15076.031806655288</v>
      </c>
      <c r="P13" s="7">
        <f t="shared" si="3"/>
        <v>886772.59813593479</v>
      </c>
    </row>
    <row r="14" spans="1:16">
      <c r="A14" s="1">
        <v>8</v>
      </c>
      <c r="B14" s="7">
        <f t="shared" si="0"/>
        <v>18871.233644010874</v>
      </c>
      <c r="C14" s="6">
        <f t="shared" si="1"/>
        <v>3732.3850381611855</v>
      </c>
      <c r="D14" s="5">
        <f t="shared" si="2"/>
        <v>15138.848605849689</v>
      </c>
      <c r="P14" s="7">
        <f t="shared" si="3"/>
        <v>867901.36449192395</v>
      </c>
    </row>
    <row r="15" spans="1:16">
      <c r="A15" s="1">
        <v>9</v>
      </c>
      <c r="B15" s="7">
        <f t="shared" si="0"/>
        <v>18871.233644010874</v>
      </c>
      <c r="C15" s="6">
        <f t="shared" si="1"/>
        <v>3669.3065023034806</v>
      </c>
      <c r="D15" s="5">
        <f t="shared" si="2"/>
        <v>15201.927141707394</v>
      </c>
      <c r="P15" s="7">
        <f t="shared" si="3"/>
        <v>849030.13084791298</v>
      </c>
    </row>
    <row r="16" spans="1:16">
      <c r="A16" s="1">
        <v>10</v>
      </c>
      <c r="B16" s="7">
        <f t="shared" si="0"/>
        <v>18871.233644010874</v>
      </c>
      <c r="C16" s="6">
        <f t="shared" si="1"/>
        <v>3605.9651392130336</v>
      </c>
      <c r="D16" s="5">
        <f t="shared" si="2"/>
        <v>15265.268504797841</v>
      </c>
      <c r="P16" s="7">
        <f t="shared" si="3"/>
        <v>830158.89720390213</v>
      </c>
    </row>
    <row r="17" spans="1:16">
      <c r="A17" s="1">
        <v>11</v>
      </c>
      <c r="B17" s="7">
        <f t="shared" si="0"/>
        <v>18871.233644010874</v>
      </c>
      <c r="C17" s="6">
        <f t="shared" si="1"/>
        <v>3542.3598537763742</v>
      </c>
      <c r="D17" s="5">
        <f t="shared" si="2"/>
        <v>15328.8737902345</v>
      </c>
      <c r="P17" s="7">
        <f t="shared" si="3"/>
        <v>811287.66355989128</v>
      </c>
    </row>
    <row r="18" spans="1:16">
      <c r="A18" s="1">
        <v>12</v>
      </c>
      <c r="B18" s="7">
        <f t="shared" si="0"/>
        <v>18871.233644010874</v>
      </c>
      <c r="C18" s="6">
        <f t="shared" si="1"/>
        <v>3478.4895463170651</v>
      </c>
      <c r="D18" s="5">
        <f t="shared" si="2"/>
        <v>15392.744097693809</v>
      </c>
      <c r="P18" s="7">
        <f t="shared" si="3"/>
        <v>792416.42991588032</v>
      </c>
    </row>
    <row r="19" spans="1:16">
      <c r="A19" s="1">
        <v>13</v>
      </c>
      <c r="B19" s="7">
        <f t="shared" si="0"/>
        <v>18871.233644010874</v>
      </c>
      <c r="C19" s="6">
        <f t="shared" si="1"/>
        <v>3414.3531125766731</v>
      </c>
      <c r="D19" s="5">
        <f t="shared" si="2"/>
        <v>15456.880531434201</v>
      </c>
      <c r="P19" s="7">
        <f t="shared" si="3"/>
        <v>773545.19627186959</v>
      </c>
    </row>
    <row r="20" spans="1:16">
      <c r="A20" s="1">
        <v>14</v>
      </c>
      <c r="B20" s="7">
        <f t="shared" si="0"/>
        <v>18871.233644010874</v>
      </c>
      <c r="C20" s="6">
        <f t="shared" si="1"/>
        <v>3349.9494436956988</v>
      </c>
      <c r="D20" s="5">
        <f t="shared" si="2"/>
        <v>15521.284200315175</v>
      </c>
      <c r="P20" s="7">
        <f t="shared" si="3"/>
        <v>754673.96262785862</v>
      </c>
    </row>
    <row r="21" spans="1:16">
      <c r="A21" s="1">
        <v>15</v>
      </c>
      <c r="B21" s="7">
        <f t="shared" si="0"/>
        <v>18871.233644010874</v>
      </c>
      <c r="C21" s="6">
        <f t="shared" si="1"/>
        <v>3285.277426194386</v>
      </c>
      <c r="D21" s="5">
        <f t="shared" si="2"/>
        <v>15585.956217816489</v>
      </c>
      <c r="P21" s="7">
        <f t="shared" si="3"/>
        <v>735802.72898384777</v>
      </c>
    </row>
    <row r="22" spans="1:16">
      <c r="A22" s="1">
        <v>16</v>
      </c>
      <c r="B22" s="7">
        <f t="shared" si="0"/>
        <v>18871.233644010874</v>
      </c>
      <c r="C22" s="6">
        <f t="shared" si="1"/>
        <v>3220.3359419534786</v>
      </c>
      <c r="D22" s="5">
        <f t="shared" si="2"/>
        <v>15650.897702057395</v>
      </c>
      <c r="P22" s="7">
        <f t="shared" si="3"/>
        <v>716931.49533983693</v>
      </c>
    </row>
    <row r="23" spans="1:16">
      <c r="A23" s="1">
        <v>17</v>
      </c>
      <c r="B23" s="7">
        <f t="shared" si="0"/>
        <v>18871.233644010874</v>
      </c>
      <c r="C23" s="6">
        <f t="shared" si="1"/>
        <v>3155.1238681949089</v>
      </c>
      <c r="D23" s="5">
        <f t="shared" si="2"/>
        <v>15716.109775815965</v>
      </c>
      <c r="P23" s="7">
        <f t="shared" si="3"/>
        <v>698060.26169582596</v>
      </c>
    </row>
    <row r="24" spans="1:16">
      <c r="A24" s="1">
        <v>18</v>
      </c>
      <c r="B24" s="7">
        <f t="shared" si="0"/>
        <v>18871.233644010874</v>
      </c>
      <c r="C24" s="6">
        <f t="shared" si="1"/>
        <v>3089.6400774623421</v>
      </c>
      <c r="D24" s="5">
        <f t="shared" si="2"/>
        <v>15781.593566548532</v>
      </c>
      <c r="P24" s="7">
        <f t="shared" si="3"/>
        <v>679189.02805181523</v>
      </c>
    </row>
    <row r="25" spans="1:16">
      <c r="A25" s="1">
        <v>19</v>
      </c>
      <c r="B25" s="7">
        <f t="shared" si="0"/>
        <v>18871.233644010874</v>
      </c>
      <c r="C25" s="6">
        <f t="shared" si="1"/>
        <v>3023.8834376017244</v>
      </c>
      <c r="D25" s="5">
        <f t="shared" si="2"/>
        <v>15847.35020640915</v>
      </c>
      <c r="P25" s="7">
        <f t="shared" si="3"/>
        <v>660317.79440780426</v>
      </c>
    </row>
    <row r="26" spans="1:16">
      <c r="A26" s="1">
        <v>20</v>
      </c>
      <c r="B26" s="7">
        <f t="shared" si="0"/>
        <v>18871.233644010874</v>
      </c>
      <c r="C26" s="6">
        <f t="shared" si="1"/>
        <v>2957.8528117416836</v>
      </c>
      <c r="D26" s="5">
        <f t="shared" si="2"/>
        <v>15913.380832269191</v>
      </c>
      <c r="P26" s="7">
        <f t="shared" si="3"/>
        <v>641446.56076379342</v>
      </c>
    </row>
    <row r="27" spans="1:16">
      <c r="A27" s="1">
        <v>21</v>
      </c>
      <c r="B27" s="7">
        <f t="shared" si="0"/>
        <v>18871.233644010874</v>
      </c>
      <c r="C27" s="6">
        <f t="shared" si="1"/>
        <v>2891.5470582738944</v>
      </c>
      <c r="D27" s="5">
        <f t="shared" si="2"/>
        <v>15979.686585736979</v>
      </c>
      <c r="P27" s="7">
        <f t="shared" si="3"/>
        <v>622575.32711978257</v>
      </c>
    </row>
    <row r="28" spans="1:16">
      <c r="A28" s="1">
        <v>22</v>
      </c>
      <c r="B28" s="7">
        <f t="shared" si="0"/>
        <v>18871.233644010874</v>
      </c>
      <c r="C28" s="6">
        <f t="shared" si="1"/>
        <v>2824.9650308333244</v>
      </c>
      <c r="D28" s="5">
        <f t="shared" si="2"/>
        <v>16046.26861317755</v>
      </c>
      <c r="P28" s="7">
        <f t="shared" si="3"/>
        <v>603704.0934757716</v>
      </c>
    </row>
    <row r="29" spans="1:16">
      <c r="A29" s="1">
        <v>23</v>
      </c>
      <c r="B29" s="7">
        <f t="shared" si="0"/>
        <v>18871.233644010874</v>
      </c>
      <c r="C29" s="6">
        <f t="shared" si="1"/>
        <v>2758.1055782784192</v>
      </c>
      <c r="D29" s="5">
        <f t="shared" si="2"/>
        <v>16113.128065732455</v>
      </c>
      <c r="P29" s="7">
        <f t="shared" si="3"/>
        <v>584832.85983176075</v>
      </c>
    </row>
    <row r="30" spans="1:16">
      <c r="A30" s="1">
        <v>24</v>
      </c>
      <c r="B30" s="7">
        <f t="shared" si="0"/>
        <v>18871.233644010874</v>
      </c>
      <c r="C30" s="6">
        <f t="shared" si="1"/>
        <v>2690.9675446711954</v>
      </c>
      <c r="D30" s="5">
        <f t="shared" si="2"/>
        <v>16180.266099339678</v>
      </c>
      <c r="P30" s="7">
        <f t="shared" si="3"/>
        <v>565961.62618774991</v>
      </c>
    </row>
    <row r="31" spans="1:16">
      <c r="A31" s="1">
        <v>25</v>
      </c>
      <c r="B31" s="7">
        <f t="shared" si="0"/>
        <v>18871.233644010874</v>
      </c>
      <c r="C31" s="6">
        <f t="shared" si="1"/>
        <v>2623.5497692572835</v>
      </c>
      <c r="D31" s="5">
        <f t="shared" si="2"/>
        <v>16247.683874753591</v>
      </c>
      <c r="P31" s="7">
        <f t="shared" si="3"/>
        <v>547090.39254373906</v>
      </c>
    </row>
    <row r="32" spans="1:16">
      <c r="A32" s="1">
        <v>26</v>
      </c>
      <c r="B32" s="7">
        <f t="shared" si="0"/>
        <v>18871.233644010874</v>
      </c>
      <c r="C32" s="6">
        <f t="shared" si="1"/>
        <v>2555.8510864458126</v>
      </c>
      <c r="D32" s="5">
        <f t="shared" si="2"/>
        <v>16315.382557565061</v>
      </c>
      <c r="P32" s="7">
        <f t="shared" si="3"/>
        <v>528219.15889972821</v>
      </c>
    </row>
    <row r="33" spans="1:16">
      <c r="A33" s="1">
        <v>27</v>
      </c>
      <c r="B33" s="7">
        <f t="shared" si="0"/>
        <v>18871.233644010874</v>
      </c>
      <c r="C33" s="6">
        <f t="shared" si="1"/>
        <v>2487.8703257892862</v>
      </c>
      <c r="D33" s="5">
        <f t="shared" si="2"/>
        <v>16383.363318221587</v>
      </c>
      <c r="P33" s="7">
        <f t="shared" si="3"/>
        <v>509347.9252557173</v>
      </c>
    </row>
    <row r="34" spans="1:16">
      <c r="A34" s="1">
        <v>28</v>
      </c>
      <c r="B34" s="7">
        <f t="shared" si="0"/>
        <v>18871.233644010874</v>
      </c>
      <c r="C34" s="6">
        <f t="shared" si="1"/>
        <v>2419.6063119633668</v>
      </c>
      <c r="D34" s="5">
        <f t="shared" si="2"/>
        <v>16451.627332047508</v>
      </c>
      <c r="P34" s="7">
        <f t="shared" si="3"/>
        <v>490476.6916117064</v>
      </c>
    </row>
    <row r="35" spans="1:16">
      <c r="A35" s="1">
        <v>29</v>
      </c>
      <c r="B35" s="7">
        <f t="shared" si="0"/>
        <v>18871.233644010874</v>
      </c>
      <c r="C35" s="6">
        <f t="shared" si="1"/>
        <v>2351.0578647465013</v>
      </c>
      <c r="D35" s="5">
        <f t="shared" si="2"/>
        <v>16520.175779264373</v>
      </c>
      <c r="P35" s="7">
        <f t="shared" si="3"/>
        <v>471605.45796769555</v>
      </c>
    </row>
    <row r="36" spans="1:16">
      <c r="A36" s="1">
        <v>30</v>
      </c>
      <c r="B36" s="7">
        <f t="shared" si="0"/>
        <v>18871.233644010874</v>
      </c>
      <c r="C36" s="6">
        <f t="shared" si="1"/>
        <v>2282.2237989995674</v>
      </c>
      <c r="D36" s="5">
        <f t="shared" si="2"/>
        <v>16589.009845011307</v>
      </c>
      <c r="P36" s="7">
        <f t="shared" si="3"/>
        <v>452734.2243236847</v>
      </c>
    </row>
    <row r="37" spans="1:16">
      <c r="A37" s="1">
        <v>31</v>
      </c>
      <c r="B37" s="7">
        <f t="shared" si="0"/>
        <v>18871.233644010874</v>
      </c>
      <c r="C37" s="6">
        <f t="shared" si="1"/>
        <v>2213.1029246453545</v>
      </c>
      <c r="D37" s="5">
        <f t="shared" si="2"/>
        <v>16658.130719365519</v>
      </c>
      <c r="P37" s="7">
        <f t="shared" si="3"/>
        <v>433862.99067967373</v>
      </c>
    </row>
    <row r="38" spans="1:16">
      <c r="A38" s="1">
        <v>32</v>
      </c>
      <c r="B38" s="7">
        <f t="shared" si="0"/>
        <v>18871.233644010874</v>
      </c>
      <c r="C38" s="6">
        <f t="shared" si="1"/>
        <v>2143.6940466479896</v>
      </c>
      <c r="D38" s="5">
        <f t="shared" si="2"/>
        <v>16727.539597362884</v>
      </c>
      <c r="P38" s="7">
        <f t="shared" si="3"/>
        <v>414991.75703566289</v>
      </c>
    </row>
    <row r="39" spans="1:16">
      <c r="A39" s="1">
        <v>33</v>
      </c>
      <c r="B39" s="7">
        <f t="shared" si="0"/>
        <v>18871.233644010874</v>
      </c>
      <c r="C39" s="6">
        <f t="shared" si="1"/>
        <v>2073.9959649923162</v>
      </c>
      <c r="D39" s="5">
        <f t="shared" si="2"/>
        <v>16797.237679018559</v>
      </c>
      <c r="P39" s="7">
        <f t="shared" si="3"/>
        <v>396120.52339165204</v>
      </c>
    </row>
    <row r="40" spans="1:16">
      <c r="A40" s="1">
        <v>34</v>
      </c>
      <c r="B40" s="7">
        <f t="shared" si="0"/>
        <v>18871.233644010874</v>
      </c>
      <c r="C40" s="6">
        <f t="shared" si="1"/>
        <v>2004.0074746630703</v>
      </c>
      <c r="D40" s="5">
        <f t="shared" si="2"/>
        <v>16867.226169347803</v>
      </c>
      <c r="P40" s="7">
        <f t="shared" ref="P40:P67" si="4">$B$1-A39*B39</f>
        <v>377249.28974764119</v>
      </c>
    </row>
    <row r="41" spans="1:16">
      <c r="A41" s="1">
        <v>35</v>
      </c>
      <c r="B41" s="7">
        <f t="shared" si="0"/>
        <v>18871.233644010874</v>
      </c>
      <c r="C41" s="6">
        <f t="shared" si="1"/>
        <v>1933.7273656241223</v>
      </c>
      <c r="D41" s="5">
        <f t="shared" si="2"/>
        <v>16937.506278386751</v>
      </c>
      <c r="P41" s="7">
        <f t="shared" si="4"/>
        <v>358378.05610363034</v>
      </c>
    </row>
    <row r="42" spans="1:16">
      <c r="A42" s="1">
        <v>36</v>
      </c>
      <c r="B42" s="7">
        <f t="shared" si="0"/>
        <v>18871.233644010874</v>
      </c>
      <c r="C42" s="6">
        <f t="shared" si="1"/>
        <v>1863.154422797508</v>
      </c>
      <c r="D42" s="5">
        <f t="shared" si="2"/>
        <v>17008.079221213367</v>
      </c>
      <c r="P42" s="7">
        <f t="shared" si="4"/>
        <v>339506.82245961938</v>
      </c>
    </row>
    <row r="43" spans="1:16">
      <c r="A43" s="1">
        <v>37</v>
      </c>
      <c r="B43" s="7">
        <f t="shared" si="0"/>
        <v>18871.233644010874</v>
      </c>
      <c r="C43" s="6">
        <f t="shared" si="1"/>
        <v>1792.2874260424549</v>
      </c>
      <c r="D43" s="5">
        <f t="shared" si="2"/>
        <v>17078.94621796842</v>
      </c>
      <c r="P43" s="7">
        <f t="shared" si="4"/>
        <v>320635.58881560853</v>
      </c>
    </row>
    <row r="44" spans="1:16">
      <c r="A44" s="1">
        <v>38</v>
      </c>
      <c r="B44" s="7">
        <f t="shared" si="0"/>
        <v>18871.233644010874</v>
      </c>
      <c r="C44" s="6">
        <f t="shared" si="1"/>
        <v>1721.1251501342533</v>
      </c>
      <c r="D44" s="5">
        <f t="shared" si="2"/>
        <v>17150.108493876622</v>
      </c>
      <c r="P44" s="7">
        <f t="shared" si="4"/>
        <v>301764.35517159768</v>
      </c>
    </row>
    <row r="45" spans="1:16">
      <c r="A45" s="1">
        <v>39</v>
      </c>
      <c r="B45" s="7">
        <f t="shared" si="0"/>
        <v>18871.23364401087</v>
      </c>
      <c r="C45" s="6">
        <f t="shared" si="1"/>
        <v>1649.6663647430996</v>
      </c>
      <c r="D45" s="5">
        <f t="shared" si="2"/>
        <v>17221.567279267772</v>
      </c>
      <c r="P45" s="7">
        <f t="shared" si="4"/>
        <v>282893.12152758683</v>
      </c>
    </row>
    <row r="46" spans="1:16">
      <c r="A46" s="1">
        <v>40</v>
      </c>
      <c r="B46" s="7">
        <f t="shared" si="0"/>
        <v>18871.233644010874</v>
      </c>
      <c r="C46" s="6">
        <f t="shared" si="1"/>
        <v>1577.9098344128151</v>
      </c>
      <c r="D46" s="5">
        <f t="shared" si="2"/>
        <v>17293.32380959806</v>
      </c>
      <c r="P46" s="7">
        <f t="shared" si="4"/>
        <v>264021.8878835761</v>
      </c>
    </row>
    <row r="47" spans="1:16">
      <c r="A47" s="1">
        <v>41</v>
      </c>
      <c r="B47" s="7">
        <f t="shared" si="0"/>
        <v>18871.233644010874</v>
      </c>
      <c r="C47" s="6">
        <f t="shared" si="1"/>
        <v>1505.8543185394922</v>
      </c>
      <c r="D47" s="5">
        <f t="shared" si="2"/>
        <v>17365.379325471382</v>
      </c>
      <c r="P47" s="7">
        <f t="shared" si="4"/>
        <v>245150.65423956502</v>
      </c>
    </row>
    <row r="48" spans="1:16">
      <c r="A48" s="1">
        <v>42</v>
      </c>
      <c r="B48" s="7">
        <f t="shared" si="0"/>
        <v>18871.233644010874</v>
      </c>
      <c r="C48" s="6">
        <f t="shared" si="1"/>
        <v>1433.4985713500291</v>
      </c>
      <c r="D48" s="5">
        <f t="shared" si="2"/>
        <v>17437.735072660846</v>
      </c>
      <c r="P48" s="7">
        <f t="shared" si="4"/>
        <v>226279.42059555417</v>
      </c>
    </row>
    <row r="49" spans="1:16">
      <c r="A49" s="1">
        <v>43</v>
      </c>
      <c r="B49" s="7">
        <f t="shared" si="0"/>
        <v>18871.233644010874</v>
      </c>
      <c r="C49" s="6">
        <f t="shared" si="1"/>
        <v>1360.8413418806042</v>
      </c>
      <c r="D49" s="5">
        <f t="shared" si="2"/>
        <v>17510.392302130269</v>
      </c>
      <c r="P49" s="7">
        <f t="shared" si="4"/>
        <v>207408.18695154332</v>
      </c>
    </row>
    <row r="50" spans="1:16">
      <c r="A50" s="1">
        <v>44</v>
      </c>
      <c r="B50" s="7">
        <f t="shared" si="0"/>
        <v>18871.233644010874</v>
      </c>
      <c r="C50" s="6">
        <f t="shared" si="1"/>
        <v>1287.8813739550653</v>
      </c>
      <c r="D50" s="5">
        <f t="shared" si="2"/>
        <v>17583.35227005581</v>
      </c>
      <c r="P50" s="7">
        <f t="shared" si="4"/>
        <v>188536.95330753247</v>
      </c>
    </row>
    <row r="51" spans="1:16">
      <c r="A51" s="1">
        <v>45</v>
      </c>
      <c r="B51" s="7">
        <f t="shared" si="0"/>
        <v>18871.233644010874</v>
      </c>
      <c r="C51" s="6">
        <f t="shared" si="1"/>
        <v>1214.6174061631634</v>
      </c>
      <c r="D51" s="5">
        <f t="shared" si="2"/>
        <v>17656.616237847709</v>
      </c>
      <c r="P51" s="7">
        <f t="shared" si="4"/>
        <v>169665.71966352151</v>
      </c>
    </row>
    <row r="52" spans="1:16">
      <c r="A52" s="1">
        <v>46</v>
      </c>
      <c r="B52" s="7">
        <f t="shared" si="0"/>
        <v>18871.233644010874</v>
      </c>
      <c r="C52" s="6">
        <f t="shared" si="1"/>
        <v>1141.0481718388012</v>
      </c>
      <c r="D52" s="5">
        <f t="shared" si="2"/>
        <v>17730.185472172074</v>
      </c>
      <c r="P52" s="7">
        <f t="shared" si="4"/>
        <v>150794.48601951066</v>
      </c>
    </row>
    <row r="53" spans="1:16">
      <c r="A53" s="1">
        <v>47</v>
      </c>
      <c r="B53" s="7">
        <f t="shared" si="0"/>
        <v>18871.233644010874</v>
      </c>
      <c r="C53" s="6">
        <f t="shared" si="1"/>
        <v>1067.1723990380831</v>
      </c>
      <c r="D53" s="5">
        <f t="shared" si="2"/>
        <v>17804.061244972792</v>
      </c>
      <c r="P53" s="7">
        <f t="shared" si="4"/>
        <v>131923.25237549981</v>
      </c>
    </row>
    <row r="54" spans="1:16">
      <c r="A54" s="1">
        <v>48</v>
      </c>
      <c r="B54" s="7">
        <f t="shared" si="0"/>
        <v>18871.233644010874</v>
      </c>
      <c r="C54" s="6">
        <f t="shared" si="1"/>
        <v>992.98881051735805</v>
      </c>
      <c r="D54" s="5">
        <f t="shared" si="2"/>
        <v>17878.244833493514</v>
      </c>
      <c r="P54" s="7">
        <f t="shared" si="4"/>
        <v>113052.01873148896</v>
      </c>
    </row>
    <row r="55" spans="1:16">
      <c r="A55" s="1">
        <v>49</v>
      </c>
      <c r="B55" s="7">
        <f t="shared" si="0"/>
        <v>18871.233644010874</v>
      </c>
      <c r="C55" s="6">
        <f t="shared" si="1"/>
        <v>918.49612371113756</v>
      </c>
      <c r="D55" s="5">
        <f t="shared" si="2"/>
        <v>17952.737520299735</v>
      </c>
      <c r="P55" s="7">
        <f t="shared" si="4"/>
        <v>94180.785087478114</v>
      </c>
    </row>
    <row r="56" spans="1:16">
      <c r="A56" s="1">
        <v>50</v>
      </c>
      <c r="B56" s="7">
        <f t="shared" si="0"/>
        <v>18871.233644010874</v>
      </c>
      <c r="C56" s="6">
        <f t="shared" si="1"/>
        <v>843.69305070988867</v>
      </c>
      <c r="D56" s="5">
        <f t="shared" si="2"/>
        <v>18027.540593300986</v>
      </c>
      <c r="P56" s="7">
        <f t="shared" si="4"/>
        <v>75309.55144346715</v>
      </c>
    </row>
    <row r="57" spans="1:16">
      <c r="A57" s="1">
        <v>51</v>
      </c>
      <c r="B57" s="7">
        <f t="shared" si="0"/>
        <v>18871.233644010874</v>
      </c>
      <c r="C57" s="6">
        <f t="shared" si="1"/>
        <v>768.57829823780287</v>
      </c>
      <c r="D57" s="5">
        <f t="shared" si="2"/>
        <v>18102.65534577307</v>
      </c>
      <c r="P57" s="7">
        <f t="shared" si="4"/>
        <v>56438.317799456301</v>
      </c>
    </row>
    <row r="58" spans="1:16">
      <c r="A58" s="1">
        <v>52</v>
      </c>
      <c r="B58" s="7">
        <f t="shared" si="0"/>
        <v>18871.233644010874</v>
      </c>
      <c r="C58" s="6">
        <f t="shared" si="1"/>
        <v>693.15056763041355</v>
      </c>
      <c r="D58" s="5">
        <f t="shared" si="2"/>
        <v>18178.083076380459</v>
      </c>
      <c r="P58" s="7">
        <f t="shared" si="4"/>
        <v>37567.084155445453</v>
      </c>
    </row>
    <row r="59" spans="1:16">
      <c r="A59" s="1">
        <v>53</v>
      </c>
      <c r="B59" s="7">
        <f t="shared" si="0"/>
        <v>18871.233644010874</v>
      </c>
      <c r="C59" s="6">
        <f t="shared" si="1"/>
        <v>617.40855481215794</v>
      </c>
      <c r="D59" s="5">
        <f t="shared" si="2"/>
        <v>18253.825089198715</v>
      </c>
      <c r="P59" s="7">
        <f t="shared" si="4"/>
        <v>18695.850511434604</v>
      </c>
    </row>
    <row r="60" spans="1:16">
      <c r="A60" s="1">
        <v>54</v>
      </c>
      <c r="B60" s="7">
        <f t="shared" si="0"/>
        <v>18871.233644010874</v>
      </c>
      <c r="C60" s="6">
        <f t="shared" si="1"/>
        <v>541.35095027383261</v>
      </c>
      <c r="D60" s="5">
        <f t="shared" si="2"/>
        <v>18329.88269373704</v>
      </c>
      <c r="P60" s="7">
        <f t="shared" si="4"/>
        <v>-175.38313257636037</v>
      </c>
    </row>
    <row r="61" spans="1:16">
      <c r="A61" s="1">
        <v>55</v>
      </c>
      <c r="B61" s="7">
        <f t="shared" si="0"/>
        <v>18871.233644010874</v>
      </c>
      <c r="C61" s="6">
        <f t="shared" si="1"/>
        <v>464.97643904992725</v>
      </c>
      <c r="D61" s="5">
        <f t="shared" si="2"/>
        <v>18406.257204960948</v>
      </c>
      <c r="P61" s="7">
        <f t="shared" si="4"/>
        <v>-19046.616776587209</v>
      </c>
    </row>
    <row r="62" spans="1:16">
      <c r="A62" s="1">
        <v>56</v>
      </c>
      <c r="B62" s="7">
        <f t="shared" si="0"/>
        <v>18871.233644010874</v>
      </c>
      <c r="C62" s="6">
        <f t="shared" si="1"/>
        <v>388.28370069591909</v>
      </c>
      <c r="D62" s="5">
        <f t="shared" si="2"/>
        <v>18482.949943314954</v>
      </c>
      <c r="P62" s="7">
        <f t="shared" si="4"/>
        <v>-37917.850420598057</v>
      </c>
    </row>
    <row r="63" spans="1:16">
      <c r="A63" s="1">
        <v>57</v>
      </c>
      <c r="B63" s="7">
        <f t="shared" si="0"/>
        <v>18871.233644010874</v>
      </c>
      <c r="C63" s="6">
        <f t="shared" si="1"/>
        <v>311.27140926544382</v>
      </c>
      <c r="D63" s="5">
        <f t="shared" si="2"/>
        <v>18559.962234745431</v>
      </c>
      <c r="P63" s="7">
        <f t="shared" si="4"/>
        <v>-56789.084064608905</v>
      </c>
    </row>
    <row r="64" spans="1:16">
      <c r="A64" s="1">
        <v>58</v>
      </c>
      <c r="B64" s="7">
        <f t="shared" si="0"/>
        <v>18871.233644010874</v>
      </c>
      <c r="C64" s="6">
        <f t="shared" si="1"/>
        <v>233.93823328734143</v>
      </c>
      <c r="D64" s="5">
        <f t="shared" si="2"/>
        <v>18637.295410723531</v>
      </c>
      <c r="P64" s="7">
        <f t="shared" si="4"/>
        <v>-75660.31770861987</v>
      </c>
    </row>
    <row r="65" spans="1:16">
      <c r="A65" s="1">
        <v>59</v>
      </c>
      <c r="B65" s="7">
        <f t="shared" si="0"/>
        <v>18871.233644010874</v>
      </c>
      <c r="C65" s="6">
        <f t="shared" si="1"/>
        <v>156.28283574265467</v>
      </c>
      <c r="D65" s="5">
        <f t="shared" si="2"/>
        <v>18714.950808268219</v>
      </c>
      <c r="P65" s="7">
        <f t="shared" si="4"/>
        <v>-94531.551352630602</v>
      </c>
    </row>
    <row r="66" spans="1:16">
      <c r="A66" s="1">
        <v>60</v>
      </c>
      <c r="B66" s="7">
        <f t="shared" si="0"/>
        <v>18871.233644010874</v>
      </c>
      <c r="C66" s="6">
        <f t="shared" si="1"/>
        <v>78.303874041540737</v>
      </c>
      <c r="D66" s="5">
        <f t="shared" si="2"/>
        <v>18792.929769969334</v>
      </c>
      <c r="P66" s="7">
        <f t="shared" si="4"/>
        <v>-113402.78499664157</v>
      </c>
    </row>
    <row r="67" spans="1:16">
      <c r="C67" s="6"/>
      <c r="P67" s="7">
        <f t="shared" si="4"/>
        <v>-132274.01864065253</v>
      </c>
    </row>
    <row r="68" spans="1:16">
      <c r="C68" s="6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D5" sqref="D5"/>
    </sheetView>
  </sheetViews>
  <sheetFormatPr defaultRowHeight="15"/>
  <cols>
    <col min="1" max="1" width="15.5703125" customWidth="1"/>
    <col min="2" max="4" width="13.28515625" bestFit="1" customWidth="1"/>
    <col min="5" max="5" width="14.28515625" bestFit="1" customWidth="1"/>
  </cols>
  <sheetData>
    <row r="1" spans="1:9" ht="15.75">
      <c r="A1" s="15" t="s">
        <v>25</v>
      </c>
      <c r="B1" s="15"/>
      <c r="C1" s="15"/>
      <c r="D1" s="15"/>
      <c r="E1" s="15"/>
      <c r="F1" s="15"/>
      <c r="G1" s="15"/>
      <c r="H1" s="15"/>
      <c r="I1" s="15"/>
    </row>
    <row r="2" spans="1:9">
      <c r="A2" s="8"/>
      <c r="B2" s="8"/>
      <c r="C2" s="8"/>
      <c r="D2" s="8"/>
      <c r="E2" s="8"/>
      <c r="F2" s="8"/>
      <c r="G2" s="8"/>
      <c r="H2" s="8"/>
      <c r="I2" s="8"/>
    </row>
    <row r="3" spans="1:9" ht="25.5">
      <c r="A3" s="8"/>
      <c r="B3" s="12" t="s">
        <v>26</v>
      </c>
      <c r="C3" s="12" t="s">
        <v>27</v>
      </c>
      <c r="D3" s="12" t="s">
        <v>28</v>
      </c>
      <c r="E3" s="8"/>
      <c r="F3" s="8"/>
      <c r="G3" s="8"/>
      <c r="H3" s="8"/>
      <c r="I3" s="8"/>
    </row>
    <row r="4" spans="1:9">
      <c r="A4" s="8" t="s">
        <v>9</v>
      </c>
      <c r="B4" s="13">
        <v>35500</v>
      </c>
      <c r="C4" s="13">
        <v>12000</v>
      </c>
      <c r="D4" s="13">
        <v>23000</v>
      </c>
      <c r="E4" s="8"/>
      <c r="F4" s="8"/>
      <c r="G4" s="8"/>
      <c r="H4" s="8"/>
      <c r="I4" s="8"/>
    </row>
    <row r="5" spans="1:9">
      <c r="A5" s="8" t="s">
        <v>10</v>
      </c>
      <c r="B5" s="13">
        <v>30000</v>
      </c>
      <c r="C5" s="13">
        <v>10000</v>
      </c>
      <c r="D5" s="13">
        <f t="shared" ref="D5:D6" si="0">B5-C5</f>
        <v>20000</v>
      </c>
      <c r="E5" s="8"/>
      <c r="F5" s="8"/>
      <c r="G5" s="8"/>
      <c r="H5" s="8"/>
      <c r="I5" s="8"/>
    </row>
    <row r="6" spans="1:9">
      <c r="A6" s="8" t="s">
        <v>11</v>
      </c>
      <c r="B6" s="13">
        <v>25000</v>
      </c>
      <c r="C6" s="13">
        <v>8000</v>
      </c>
      <c r="D6" s="13">
        <f t="shared" si="0"/>
        <v>17000</v>
      </c>
      <c r="E6" s="8"/>
      <c r="F6" s="8"/>
      <c r="G6" s="8"/>
      <c r="H6" s="8"/>
      <c r="I6" s="8"/>
    </row>
    <row r="7" spans="1:9">
      <c r="A7" s="8" t="s">
        <v>12</v>
      </c>
      <c r="B7" s="13">
        <f>SUM(B4:B6)</f>
        <v>90500</v>
      </c>
      <c r="C7" s="13">
        <f t="shared" ref="C7:D7" si="1">SUM(C4:C6)</f>
        <v>30000</v>
      </c>
      <c r="D7" s="13">
        <f t="shared" si="1"/>
        <v>60000</v>
      </c>
      <c r="E7" s="8"/>
      <c r="F7" s="8"/>
      <c r="G7" s="8"/>
      <c r="H7" s="8"/>
      <c r="I7" s="8"/>
    </row>
    <row r="8" spans="1:9">
      <c r="A8" s="8"/>
      <c r="B8" s="8"/>
      <c r="C8" s="8"/>
      <c r="D8" s="8"/>
      <c r="E8" s="8"/>
      <c r="F8" s="8"/>
      <c r="G8" s="8"/>
      <c r="H8" s="8"/>
      <c r="I8" s="8"/>
    </row>
    <row r="9" spans="1:9">
      <c r="A9" s="9" t="s">
        <v>13</v>
      </c>
      <c r="B9" s="10" t="s">
        <v>14</v>
      </c>
      <c r="C9" s="10" t="s">
        <v>15</v>
      </c>
      <c r="D9" s="10" t="s">
        <v>16</v>
      </c>
      <c r="E9" s="10" t="s">
        <v>17</v>
      </c>
      <c r="F9" s="10"/>
      <c r="G9" s="10"/>
      <c r="H9" s="8"/>
      <c r="I9" s="8"/>
    </row>
    <row r="10" spans="1:9">
      <c r="A10" s="8" t="s">
        <v>18</v>
      </c>
      <c r="B10" s="13">
        <v>13500</v>
      </c>
      <c r="C10" s="13">
        <v>13500</v>
      </c>
      <c r="D10" s="13">
        <v>13500</v>
      </c>
      <c r="E10" s="13">
        <f>SUM(B10:D10)</f>
        <v>40500</v>
      </c>
      <c r="F10" s="8"/>
      <c r="G10" s="8"/>
      <c r="H10" s="8"/>
      <c r="I10" s="8"/>
    </row>
    <row r="11" spans="1:9">
      <c r="A11" s="8" t="s">
        <v>19</v>
      </c>
      <c r="B11" s="13">
        <v>400</v>
      </c>
      <c r="C11" s="13">
        <v>350</v>
      </c>
      <c r="D11" s="13">
        <v>420</v>
      </c>
      <c r="E11" s="13">
        <f t="shared" ref="E11:E16" si="2">SUM(B11:D11)</f>
        <v>1170</v>
      </c>
      <c r="F11" s="8"/>
      <c r="G11" s="8"/>
      <c r="H11" s="8"/>
      <c r="I11" s="8"/>
    </row>
    <row r="12" spans="1:9">
      <c r="A12" s="8" t="s">
        <v>20</v>
      </c>
      <c r="B12" s="13">
        <v>400</v>
      </c>
      <c r="C12" s="13">
        <v>2400</v>
      </c>
      <c r="D12" s="13"/>
      <c r="E12" s="13">
        <f t="shared" si="2"/>
        <v>2800</v>
      </c>
      <c r="F12" s="8"/>
      <c r="G12" s="8"/>
      <c r="H12" s="8"/>
      <c r="I12" s="8"/>
    </row>
    <row r="13" spans="1:9">
      <c r="A13" s="8" t="s">
        <v>21</v>
      </c>
      <c r="B13" s="13">
        <v>24000</v>
      </c>
      <c r="C13" s="13">
        <v>24000</v>
      </c>
      <c r="D13" s="13">
        <v>24000</v>
      </c>
      <c r="E13" s="13">
        <f t="shared" si="2"/>
        <v>72000</v>
      </c>
      <c r="F13" s="8"/>
      <c r="G13" s="8"/>
      <c r="H13" s="8"/>
      <c r="I13" s="8"/>
    </row>
    <row r="14" spans="1:9">
      <c r="A14" s="8" t="s">
        <v>29</v>
      </c>
      <c r="B14" s="13">
        <v>800</v>
      </c>
      <c r="C14" s="13">
        <v>800</v>
      </c>
      <c r="D14" s="13">
        <v>800</v>
      </c>
      <c r="E14" s="13">
        <f t="shared" si="2"/>
        <v>2400</v>
      </c>
      <c r="F14" s="8"/>
      <c r="G14" s="8"/>
      <c r="H14" s="8"/>
      <c r="I14" s="8"/>
    </row>
    <row r="15" spans="1:9">
      <c r="A15" s="8" t="s">
        <v>22</v>
      </c>
      <c r="B15" s="13">
        <v>500</v>
      </c>
      <c r="C15" s="13">
        <v>500</v>
      </c>
      <c r="D15" s="13">
        <v>500</v>
      </c>
      <c r="E15" s="13">
        <f t="shared" si="2"/>
        <v>1500</v>
      </c>
      <c r="F15" s="8"/>
      <c r="G15" s="8"/>
      <c r="H15" s="8"/>
      <c r="I15" s="8"/>
    </row>
    <row r="16" spans="1:9">
      <c r="A16" s="8" t="s">
        <v>0</v>
      </c>
      <c r="B16" s="13">
        <f>Půjčka!$B$7</f>
        <v>18871.233644010874</v>
      </c>
      <c r="C16" s="13">
        <f>Půjčka!$B$7</f>
        <v>18871.233644010874</v>
      </c>
      <c r="D16" s="13">
        <f>Půjčka!$B$7</f>
        <v>18871.233644010874</v>
      </c>
      <c r="E16" s="13">
        <f t="shared" si="2"/>
        <v>56613.700932032618</v>
      </c>
      <c r="F16" s="8"/>
      <c r="G16" s="8"/>
      <c r="H16" s="8"/>
      <c r="I16" s="8"/>
    </row>
    <row r="17" spans="1:9">
      <c r="A17" s="8"/>
      <c r="B17" s="8"/>
      <c r="C17" s="8"/>
      <c r="D17" s="8"/>
      <c r="E17" s="8"/>
      <c r="F17" s="8"/>
      <c r="G17" s="8"/>
      <c r="H17" s="8"/>
      <c r="I17" s="8"/>
    </row>
    <row r="18" spans="1:9">
      <c r="A18" s="11" t="s">
        <v>23</v>
      </c>
      <c r="B18" s="14">
        <f>SUM(B10:B16)</f>
        <v>58471.233644010877</v>
      </c>
      <c r="C18" s="14">
        <f t="shared" ref="C18:E18" si="3">SUM(C10:C16)</f>
        <v>60421.233644010877</v>
      </c>
      <c r="D18" s="14">
        <f t="shared" si="3"/>
        <v>58091.233644010877</v>
      </c>
      <c r="E18" s="14">
        <f t="shared" si="3"/>
        <v>176983.7009320326</v>
      </c>
      <c r="F18" s="8"/>
      <c r="G18" s="8"/>
      <c r="H18" s="8"/>
      <c r="I18" s="8"/>
    </row>
    <row r="19" spans="1:9">
      <c r="A19" s="11" t="s">
        <v>24</v>
      </c>
      <c r="B19" s="14">
        <f>$D$7-B18</f>
        <v>1528.7663559891225</v>
      </c>
      <c r="C19" s="14">
        <f t="shared" ref="C19:D19" si="4">$D$7-C18</f>
        <v>-421.23364401087747</v>
      </c>
      <c r="D19" s="14">
        <f t="shared" si="4"/>
        <v>1908.7663559891225</v>
      </c>
      <c r="E19" s="14">
        <f>SUM(B19:D19)</f>
        <v>3016.2990679673676</v>
      </c>
      <c r="F19" s="8"/>
      <c r="G19" s="8"/>
      <c r="H19" s="8"/>
      <c r="I19" s="8"/>
    </row>
    <row r="20" spans="1:9">
      <c r="A20" s="11"/>
      <c r="B20" s="8"/>
      <c r="C20" s="8"/>
      <c r="D20" s="8"/>
      <c r="E20" s="8"/>
      <c r="F20" s="8"/>
      <c r="G20" s="8"/>
      <c r="H20" s="8"/>
      <c r="I20" s="8"/>
    </row>
    <row r="21" spans="1:9">
      <c r="A21" s="8"/>
      <c r="B21" s="8"/>
      <c r="C21" s="8"/>
      <c r="D21" s="8"/>
      <c r="E21" s="8"/>
      <c r="F21" s="8"/>
      <c r="G21" s="8"/>
      <c r="H21" s="8"/>
      <c r="I21" s="8"/>
    </row>
    <row r="22" spans="1:9">
      <c r="A22" s="11"/>
      <c r="B22" s="8"/>
      <c r="C22" s="8"/>
      <c r="D22" s="8"/>
      <c r="E22" s="8"/>
      <c r="F22" s="8"/>
      <c r="G22" s="8"/>
      <c r="H22" s="8"/>
      <c r="I22" s="8"/>
    </row>
  </sheetData>
  <mergeCells count="1">
    <mergeCell ref="A1:I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1" sqref="D1"/>
    </sheetView>
  </sheetViews>
  <sheetFormatPr defaultRowHeight="15"/>
  <cols>
    <col min="4" max="4" width="14" bestFit="1" customWidth="1"/>
  </cols>
  <sheetData>
    <row r="1" spans="1:4">
      <c r="A1" t="s">
        <v>30</v>
      </c>
      <c r="D1" s="6">
        <f>AVERAGE(Půjčka!C7:C66)</f>
        <v>2204.5669773442651</v>
      </c>
    </row>
    <row r="2" spans="1:4">
      <c r="A2" t="s">
        <v>31</v>
      </c>
      <c r="D2" s="6">
        <f>SUM(Půjčka!C7:C66)</f>
        <v>132274.01864065591</v>
      </c>
    </row>
    <row r="3" spans="1:4">
      <c r="A3" t="s">
        <v>32</v>
      </c>
      <c r="D3" s="5">
        <f>AVERAGE(Půjčka!D7:D66)</f>
        <v>16666.66666666661</v>
      </c>
    </row>
    <row r="4" spans="1:4">
      <c r="A4" t="s">
        <v>33</v>
      </c>
      <c r="D4" s="5">
        <f>SUM(Půjčka!D7:D66)</f>
        <v>999999.99999999662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Půjčka</vt:lpstr>
      <vt:lpstr>Rozpočet</vt:lpstr>
      <vt:lpstr>Přehledy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jablonska</dc:creator>
  <cp:lastModifiedBy>ocenasek</cp:lastModifiedBy>
  <dcterms:created xsi:type="dcterms:W3CDTF">2011-08-14T09:37:46Z</dcterms:created>
  <dcterms:modified xsi:type="dcterms:W3CDTF">2013-09-25T12:55:35Z</dcterms:modified>
</cp:coreProperties>
</file>